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82" i="1"/>
  <c r="D76"/>
  <c r="G24" s="1"/>
  <c r="D63"/>
  <c r="E87" s="1"/>
  <c r="D62"/>
  <c r="D61"/>
  <c r="E39"/>
  <c r="D59" s="1"/>
  <c r="C33"/>
  <c r="E88" s="1"/>
  <c r="F26"/>
  <c r="E26"/>
  <c r="G25"/>
  <c r="F25"/>
  <c r="E25"/>
  <c r="F24"/>
  <c r="E24"/>
  <c r="F23"/>
  <c r="E23"/>
  <c r="D53" l="1"/>
  <c r="D41"/>
</calcChain>
</file>

<file path=xl/sharedStrings.xml><?xml version="1.0" encoding="utf-8"?>
<sst xmlns="http://schemas.openxmlformats.org/spreadsheetml/2006/main" count="133" uniqueCount="109">
  <si>
    <t>О Т Ч Е Т  о  выполнении договора управления</t>
  </si>
  <si>
    <t>АО "ДК Нижегородского района"</t>
  </si>
  <si>
    <t>за 2018 год</t>
  </si>
  <si>
    <t>ул.Ильинская д.№ 168/2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</si>
  <si>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</si>
  <si>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</si>
  <si>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</si>
  <si>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</si>
  <si>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</si>
  <si>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</si>
  <si>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</si>
  <si>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</si>
  <si>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</si>
  <si>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30.12.2011г.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</si>
  <si>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</si>
  <si>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</si>
  <si>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</si>
  <si>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</si>
  <si>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</si>
  <si>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</si>
  <si>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</si>
  <si>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</si>
  <si>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</si>
  <si>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</si>
  <si>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</si>
  <si>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</si>
  <si>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</si>
  <si>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</si>
  <si>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</si>
  <si>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</si>
  <si>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</si>
  <si>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</si>
  <si>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</si>
  <si>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</si>
  <si>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</si>
  <si>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</si>
  <si>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</si>
  <si>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</si>
  <si>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</si>
  <si>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</si>
  <si>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1690КО/РВИ от 01.09.2017</t>
  </si>
  <si>
    <t>ООО "КА "Дарвин"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</si>
  <si>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</si>
  <si>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</si>
  <si>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</si>
  <si>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</si>
  <si>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</si>
  <si>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</si>
  <si>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</si>
  <si>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</si>
  <si>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</si>
  <si>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</si>
  <si>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</si>
  <si>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</si>
  <si>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</si>
  <si>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</si>
  <si>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</si>
  <si>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</si>
  <si>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</si>
  <si>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</si>
  <si>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</si>
  <si>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</si>
  <si>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</si>
  <si>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</si>
  <si>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</si>
  <si>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</si>
  <si>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</si>
  <si>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</si>
  <si>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лестничных клеток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</si>
  <si>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</si>
  <si>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</si>
  <si>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</si>
  <si>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</si>
  <si>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</si>
  <si>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</si>
  <si>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</si>
  <si>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</si>
  <si>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</si>
  <si>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</si>
  <si>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</si>
  <si>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</si>
  <si>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</si>
  <si>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</si>
  <si>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Кровля -- Ремонт кровли -- </t>
  </si>
  <si>
    <t>Июль 2018 г.</t>
  </si>
  <si>
    <t>ООО НЭК-НН</t>
  </si>
  <si>
    <t xml:space="preserve">Ремонтные работы в системах отопления и гвс -- Ремонт системы ц/о -- </t>
  </si>
  <si>
    <t xml:space="preserve">Ремонтные работы в системе ХВС -- Ремонт системы ХВС -- </t>
  </si>
  <si>
    <t>Февраль 2018 г.</t>
  </si>
  <si>
    <t xml:space="preserve">Фасад -- Ремонт фасада -- </t>
  </si>
  <si>
    <t>Апрель 2018 г.</t>
  </si>
  <si>
    <t xml:space="preserve">Холодное водоснабжение -- Ремонт ХВС -- </t>
  </si>
  <si>
    <t>Январь 2018 г.</t>
  </si>
  <si>
    <t>Корниловский</t>
  </si>
  <si>
    <t>Декабрь 2018 г.</t>
  </si>
  <si>
    <t xml:space="preserve">Ремонт кровли -- Ремонт оголовков -- </t>
  </si>
  <si>
    <t>Сентябрь 2018 г.</t>
  </si>
  <si>
    <t>Чистый город ООО</t>
  </si>
  <si>
    <t>Октябрь 2018 г.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</si>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</sst>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fill" vertical="center"/>
    </xf>
    <xf numFmtId="0" fontId="14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/>
    </xf>
    <xf numFmtId="164" fontId="14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5" fillId="0" borderId="0" xfId="0" applyFont="1" applyFill="1" applyAlignment="1">
      <alignment vertical="top"/>
    </xf>
    <xf numFmtId="164" fontId="15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6" fillId="0" borderId="1" xfId="0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18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5" fillId="0" borderId="0" xfId="0" applyFont="1" applyFill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164" fontId="2" fillId="0" borderId="5" xfId="1" applyNumberFormat="1" applyFont="1" applyFill="1" applyBorder="1" applyAlignment="1">
      <alignment horizontal="left" vertical="top"/>
    </xf>
    <xf numFmtId="164" fontId="2" fillId="0" borderId="5" xfId="1" applyNumberFormat="1" applyFont="1" applyFill="1" applyBorder="1" applyAlignment="1">
      <alignment horizontal="justify"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workbookViewId="0">
      <selection activeCell="I6" sqref="I6"/>
    </sheetView>
  </sheetViews>
  <sheetFormatPr defaultRowHeight="15"/>
  <cols>
    <col min="1" max="1" width="17.42578125" customWidth="1"/>
    <col min="2" max="2" width="16.7109375" customWidth="1"/>
    <col min="3" max="3" width="16.28515625" customWidth="1"/>
    <col min="4" max="4" width="18.42578125" customWidth="1"/>
    <col min="5" max="5" width="18" customWidth="1"/>
    <col min="6" max="6" width="15.5703125" customWidth="1"/>
    <col min="7" max="7" width="19.285156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1956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4386.6000000000004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1039458.03</v>
      </c>
      <c r="C23" s="22">
        <v>1073110.5870000003</v>
      </c>
      <c r="D23" s="22">
        <v>208677.93295027874</v>
      </c>
      <c r="E23" s="22">
        <f>B23-C23</f>
        <v>-33652.557000000263</v>
      </c>
      <c r="F23" s="22">
        <f>D23+B23-C23</f>
        <v>175025.37595027848</v>
      </c>
      <c r="G23" s="23">
        <v>0</v>
      </c>
      <c r="H23" s="17"/>
    </row>
    <row r="24" spans="1:8" ht="33.75" thickBot="1">
      <c r="A24" s="15" t="s">
        <v>30</v>
      </c>
      <c r="B24" s="22">
        <v>277218.37000000005</v>
      </c>
      <c r="C24" s="22">
        <v>285930.08800000005</v>
      </c>
      <c r="D24" s="22">
        <v>53832.889999999956</v>
      </c>
      <c r="E24" s="22">
        <f>B24-C24</f>
        <v>-8711.7179999999935</v>
      </c>
      <c r="F24" s="22">
        <f>D24+B24-C24</f>
        <v>45121.171999999962</v>
      </c>
      <c r="G24" s="23">
        <f>C24-D76</f>
        <v>15672.908000000054</v>
      </c>
      <c r="H24" s="17"/>
    </row>
    <row r="25" spans="1:8" ht="50.25" thickBot="1">
      <c r="A25" s="15" t="s">
        <v>31</v>
      </c>
      <c r="B25" s="22">
        <v>0</v>
      </c>
      <c r="C25" s="22">
        <v>1420.3400000000001</v>
      </c>
      <c r="D25" s="22">
        <v>1893.1900000000005</v>
      </c>
      <c r="E25" s="22">
        <f>B25-C25</f>
        <v>-1420.3400000000001</v>
      </c>
      <c r="F25" s="22">
        <f>D25+B25-C25</f>
        <v>472.85000000000036</v>
      </c>
      <c r="G25" s="23">
        <f>C25-D82</f>
        <v>1420.3400000000001</v>
      </c>
      <c r="H25" s="17"/>
    </row>
    <row r="26" spans="1:8" ht="33.75" thickBot="1">
      <c r="A26" s="15" t="s">
        <v>32</v>
      </c>
      <c r="B26" s="22">
        <v>89796.200000000012</v>
      </c>
      <c r="C26" s="22">
        <v>91579.740999999995</v>
      </c>
      <c r="D26" s="22">
        <v>14233.437049721033</v>
      </c>
      <c r="E26" s="22">
        <f>B26-C26</f>
        <v>-1783.5409999999829</v>
      </c>
      <c r="F26" s="22">
        <f>D26+B26-C26</f>
        <v>12449.89604972105</v>
      </c>
      <c r="G26" s="23">
        <v>0</v>
      </c>
      <c r="H26" s="17"/>
    </row>
    <row r="27" spans="1:8" ht="16.5">
      <c r="A27" s="24" t="s">
        <v>33</v>
      </c>
      <c r="B27" s="24"/>
      <c r="C27" s="24"/>
      <c r="D27" s="24"/>
      <c r="E27" s="25"/>
      <c r="F27" s="25"/>
      <c r="G27" s="25"/>
      <c r="H27" s="25"/>
    </row>
    <row r="28" spans="1:8" ht="16.5">
      <c r="A28" s="26"/>
      <c r="B28" s="26"/>
      <c r="C28" s="27"/>
      <c r="D28" s="17"/>
      <c r="E28" s="17"/>
      <c r="F28" s="17"/>
      <c r="G28" s="17"/>
      <c r="H28" s="17"/>
    </row>
    <row r="29" spans="1:8" ht="16.5">
      <c r="A29" s="28" t="s">
        <v>34</v>
      </c>
      <c r="B29" s="28"/>
      <c r="C29" s="28"/>
      <c r="D29" s="28"/>
      <c r="E29" s="28"/>
      <c r="F29" s="28"/>
      <c r="G29" s="28"/>
      <c r="H29" s="29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30" t="s">
        <v>35</v>
      </c>
      <c r="B31" s="30" t="s">
        <v>36</v>
      </c>
      <c r="C31" s="30" t="s">
        <v>37</v>
      </c>
      <c r="D31" s="30" t="s">
        <v>38</v>
      </c>
      <c r="E31" s="30" t="s">
        <v>39</v>
      </c>
      <c r="F31" s="31"/>
      <c r="G31" s="31"/>
      <c r="H31" s="31"/>
    </row>
    <row r="32" spans="1:8" ht="17.25" thickBot="1">
      <c r="A32" s="32" t="s">
        <v>40</v>
      </c>
      <c r="B32" s="32" t="s">
        <v>41</v>
      </c>
      <c r="C32" s="33">
        <v>582.33177191489335</v>
      </c>
      <c r="D32" s="33">
        <v>0</v>
      </c>
      <c r="E32" s="33">
        <v>0</v>
      </c>
      <c r="F32" s="17"/>
      <c r="G32" s="17"/>
      <c r="H32" s="17"/>
    </row>
    <row r="33" spans="1:8" ht="17.25" thickBot="1">
      <c r="A33" s="34" t="s">
        <v>42</v>
      </c>
      <c r="B33" s="34"/>
      <c r="C33" s="35">
        <f>SUM(C32:C32)</f>
        <v>582.33177191489335</v>
      </c>
      <c r="D33" s="36"/>
      <c r="E33" s="37"/>
      <c r="F33" s="38"/>
      <c r="G33" s="38"/>
      <c r="H33" s="38"/>
    </row>
    <row r="34" spans="1:8">
      <c r="A34" s="39"/>
      <c r="B34" s="40"/>
      <c r="C34" s="40"/>
      <c r="D34" s="40"/>
      <c r="E34" s="41"/>
      <c r="F34" s="38"/>
      <c r="G34" s="38"/>
      <c r="H34" s="38"/>
    </row>
    <row r="35" spans="1:8" ht="20.25">
      <c r="A35" s="42" t="s">
        <v>43</v>
      </c>
      <c r="B35" s="42"/>
      <c r="C35" s="42"/>
      <c r="D35" s="42"/>
      <c r="E35" s="42"/>
      <c r="F35" s="42"/>
      <c r="G35" s="42"/>
      <c r="H35" s="17"/>
    </row>
    <row r="36" spans="1:8" ht="16.5">
      <c r="A36" s="17"/>
      <c r="B36" s="17"/>
      <c r="C36" s="17"/>
      <c r="D36" s="17"/>
      <c r="E36" s="17"/>
      <c r="F36" s="17"/>
      <c r="G36" s="17"/>
      <c r="H36" s="17"/>
    </row>
    <row r="37" spans="1:8" ht="16.5">
      <c r="A37" s="43" t="s">
        <v>44</v>
      </c>
      <c r="B37" s="43"/>
      <c r="C37" s="43"/>
      <c r="D37" s="43"/>
      <c r="E37" s="43"/>
      <c r="F37" s="17"/>
      <c r="G37" s="17"/>
      <c r="H37" s="17"/>
    </row>
    <row r="38" spans="1:8" ht="17.25" thickBot="1">
      <c r="A38" s="17"/>
      <c r="B38" s="17"/>
      <c r="C38" s="17"/>
      <c r="D38" s="17"/>
      <c r="E38" s="17"/>
      <c r="F38" s="17"/>
      <c r="G38" s="17"/>
      <c r="H38" s="17"/>
    </row>
    <row r="39" spans="1:8" ht="17.25" thickBot="1">
      <c r="A39" s="44" t="s">
        <v>45</v>
      </c>
      <c r="B39" s="44"/>
      <c r="C39" s="44"/>
      <c r="D39" s="44"/>
      <c r="E39" s="45">
        <f>B23+B26</f>
        <v>1129254.23</v>
      </c>
      <c r="F39" s="17"/>
      <c r="G39" s="27"/>
      <c r="H39" s="27"/>
    </row>
    <row r="40" spans="1:8" ht="17.25" thickBot="1">
      <c r="A40" s="46"/>
      <c r="B40" s="46"/>
      <c r="C40" s="46"/>
      <c r="D40" s="46"/>
      <c r="E40" s="46"/>
      <c r="F40" s="17"/>
      <c r="G40" s="17"/>
      <c r="H40" s="17"/>
    </row>
    <row r="41" spans="1:8" ht="17.25" thickBot="1">
      <c r="A41" s="47" t="s">
        <v>46</v>
      </c>
      <c r="B41" s="47"/>
      <c r="C41" s="47"/>
      <c r="D41" s="48">
        <f>(E39-D61)*'[1]% для расчета 2018'!G7/100</f>
        <v>467017.52487964131</v>
      </c>
      <c r="E41" s="48"/>
      <c r="F41" s="17"/>
      <c r="G41" s="27"/>
      <c r="H41" s="17"/>
    </row>
    <row r="42" spans="1:8" ht="17.25" thickBot="1">
      <c r="A42" s="49" t="s">
        <v>47</v>
      </c>
      <c r="B42" s="49"/>
      <c r="C42" s="49"/>
      <c r="D42" s="50" t="s">
        <v>48</v>
      </c>
      <c r="E42" s="50"/>
      <c r="F42" s="17"/>
      <c r="G42" s="17"/>
      <c r="H42" s="17"/>
    </row>
    <row r="43" spans="1:8" ht="17.25" thickBot="1">
      <c r="A43" s="49" t="s">
        <v>49</v>
      </c>
      <c r="B43" s="49"/>
      <c r="C43" s="49"/>
      <c r="D43" s="50" t="s">
        <v>48</v>
      </c>
      <c r="E43" s="50"/>
      <c r="F43" s="17"/>
      <c r="G43" s="17"/>
      <c r="H43" s="17"/>
    </row>
    <row r="44" spans="1:8" ht="17.25" thickBot="1">
      <c r="A44" s="49" t="s">
        <v>50</v>
      </c>
      <c r="B44" s="49"/>
      <c r="C44" s="49"/>
      <c r="D44" s="50" t="s">
        <v>48</v>
      </c>
      <c r="E44" s="50"/>
      <c r="F44" s="17"/>
      <c r="G44" s="17"/>
      <c r="H44" s="17"/>
    </row>
    <row r="45" spans="1:8" ht="17.25" thickBot="1">
      <c r="A45" s="49" t="s">
        <v>51</v>
      </c>
      <c r="B45" s="49"/>
      <c r="C45" s="49"/>
      <c r="D45" s="49" t="s">
        <v>52</v>
      </c>
      <c r="E45" s="49"/>
      <c r="F45" s="17"/>
      <c r="G45" s="17"/>
      <c r="H45" s="17"/>
    </row>
    <row r="46" spans="1:8" ht="17.25" thickBot="1">
      <c r="A46" s="49" t="s">
        <v>53</v>
      </c>
      <c r="B46" s="49"/>
      <c r="C46" s="49"/>
      <c r="D46" s="50" t="s">
        <v>54</v>
      </c>
      <c r="E46" s="50"/>
      <c r="F46" s="17"/>
      <c r="G46" s="17"/>
      <c r="H46" s="17"/>
    </row>
    <row r="47" spans="1:8" ht="17.25" thickBot="1">
      <c r="A47" s="51" t="s">
        <v>55</v>
      </c>
      <c r="B47" s="51"/>
      <c r="C47" s="51"/>
      <c r="D47" s="50" t="s">
        <v>48</v>
      </c>
      <c r="E47" s="50"/>
      <c r="F47" s="17"/>
      <c r="G47" s="17"/>
      <c r="H47" s="17"/>
    </row>
    <row r="48" spans="1:8" ht="17.25" thickBot="1">
      <c r="A48" s="51" t="s">
        <v>56</v>
      </c>
      <c r="B48" s="51"/>
      <c r="C48" s="51"/>
      <c r="D48" s="50" t="s">
        <v>48</v>
      </c>
      <c r="E48" s="50"/>
      <c r="F48" s="17"/>
      <c r="G48" s="17"/>
      <c r="H48" s="17"/>
    </row>
    <row r="49" spans="1:8" ht="17.25" thickBot="1">
      <c r="A49" s="51" t="s">
        <v>57</v>
      </c>
      <c r="B49" s="51"/>
      <c r="C49" s="51"/>
      <c r="D49" s="49" t="s">
        <v>58</v>
      </c>
      <c r="E49" s="49"/>
      <c r="F49" s="17"/>
      <c r="G49" s="17"/>
      <c r="H49" s="17"/>
    </row>
    <row r="50" spans="1:8" ht="17.25" thickBot="1">
      <c r="A50" s="51" t="s">
        <v>59</v>
      </c>
      <c r="B50" s="51"/>
      <c r="C50" s="51"/>
      <c r="D50" s="50" t="s">
        <v>48</v>
      </c>
      <c r="E50" s="50"/>
      <c r="F50" s="17"/>
      <c r="G50" s="17"/>
      <c r="H50" s="17"/>
    </row>
    <row r="51" spans="1:8" ht="17.25" thickBot="1">
      <c r="A51" s="49" t="s">
        <v>60</v>
      </c>
      <c r="B51" s="49"/>
      <c r="C51" s="49"/>
      <c r="D51" s="50" t="s">
        <v>48</v>
      </c>
      <c r="E51" s="50"/>
      <c r="F51" s="17"/>
      <c r="G51" s="17"/>
      <c r="H51" s="17"/>
    </row>
    <row r="52" spans="1:8" ht="17.25" thickBot="1">
      <c r="A52" s="50" t="s">
        <v>61</v>
      </c>
      <c r="B52" s="50"/>
      <c r="C52" s="50"/>
      <c r="D52" s="50" t="s">
        <v>62</v>
      </c>
      <c r="E52" s="50"/>
      <c r="F52" s="17"/>
      <c r="G52" s="17"/>
      <c r="H52" s="17"/>
    </row>
    <row r="53" spans="1:8" ht="17.25" thickBot="1">
      <c r="A53" s="49" t="s">
        <v>63</v>
      </c>
      <c r="B53" s="49"/>
      <c r="C53" s="49"/>
      <c r="D53" s="52">
        <f>(E39-D61)*'[1]% для расчета 2018'!G8/100</f>
        <v>491467.72885229753</v>
      </c>
      <c r="E53" s="52"/>
      <c r="F53" s="17"/>
      <c r="G53" s="17"/>
      <c r="H53" s="17"/>
    </row>
    <row r="54" spans="1:8" ht="17.25" thickBot="1">
      <c r="A54" s="49" t="s">
        <v>64</v>
      </c>
      <c r="B54" s="49"/>
      <c r="C54" s="49"/>
      <c r="D54" s="53" t="s">
        <v>65</v>
      </c>
      <c r="E54" s="53"/>
      <c r="F54" s="17"/>
      <c r="G54" s="17"/>
      <c r="H54" s="17"/>
    </row>
    <row r="55" spans="1:8" ht="17.25" thickBot="1">
      <c r="A55" s="49"/>
      <c r="B55" s="49"/>
      <c r="C55" s="49"/>
      <c r="D55" s="53"/>
      <c r="E55" s="53"/>
      <c r="F55" s="17"/>
      <c r="G55" s="17"/>
      <c r="H55" s="17"/>
    </row>
    <row r="56" spans="1:8" ht="17.25" thickBot="1">
      <c r="A56" s="49" t="s">
        <v>66</v>
      </c>
      <c r="B56" s="49"/>
      <c r="C56" s="49"/>
      <c r="D56" s="49" t="s">
        <v>67</v>
      </c>
      <c r="E56" s="49"/>
      <c r="F56" s="17"/>
      <c r="G56" s="17"/>
      <c r="H56" s="17"/>
    </row>
    <row r="57" spans="1:8" ht="17.25" thickBot="1">
      <c r="A57" s="50" t="s">
        <v>68</v>
      </c>
      <c r="B57" s="50"/>
      <c r="C57" s="50"/>
      <c r="D57" s="49" t="s">
        <v>67</v>
      </c>
      <c r="E57" s="49"/>
      <c r="F57" s="17"/>
      <c r="G57" s="17"/>
      <c r="H57" s="17"/>
    </row>
    <row r="58" spans="1:8" ht="17.25" thickBot="1">
      <c r="A58" s="49" t="s">
        <v>69</v>
      </c>
      <c r="B58" s="49"/>
      <c r="C58" s="49"/>
      <c r="D58" s="49" t="s">
        <v>67</v>
      </c>
      <c r="E58" s="49"/>
      <c r="F58" s="17"/>
      <c r="G58" s="17"/>
      <c r="H58" s="17"/>
    </row>
    <row r="59" spans="1:8" ht="17.25" thickBot="1">
      <c r="A59" s="50" t="s">
        <v>70</v>
      </c>
      <c r="B59" s="50"/>
      <c r="C59" s="50"/>
      <c r="D59" s="52">
        <f>(E39-D61)*'[1]% для расчета 2018'!G6/100</f>
        <v>56452.374260061209</v>
      </c>
      <c r="E59" s="52"/>
      <c r="F59" s="17"/>
      <c r="G59" s="17"/>
      <c r="H59" s="17"/>
    </row>
    <row r="60" spans="1:8" ht="17.25" thickBot="1">
      <c r="A60" s="49" t="s">
        <v>71</v>
      </c>
      <c r="B60" s="49"/>
      <c r="C60" s="49"/>
      <c r="D60" s="49" t="s">
        <v>72</v>
      </c>
      <c r="E60" s="49"/>
      <c r="F60" s="17"/>
      <c r="G60" s="17"/>
      <c r="H60" s="17"/>
    </row>
    <row r="61" spans="1:8" ht="17.25" thickBot="1">
      <c r="A61" s="54" t="s">
        <v>73</v>
      </c>
      <c r="B61" s="54"/>
      <c r="C61" s="54"/>
      <c r="D61" s="55">
        <f>D62+D63</f>
        <v>114316.60200800002</v>
      </c>
      <c r="E61" s="55"/>
      <c r="F61" s="1"/>
      <c r="G61" s="1"/>
      <c r="H61" s="1"/>
    </row>
    <row r="62" spans="1:8" ht="17.25" thickBot="1">
      <c r="A62" s="49" t="s">
        <v>74</v>
      </c>
      <c r="B62" s="49"/>
      <c r="C62" s="49"/>
      <c r="D62" s="56">
        <f>(C24+C25+C26+C23)*1.8%</f>
        <v>26136.73360800001</v>
      </c>
      <c r="E62" s="57" t="s">
        <v>75</v>
      </c>
      <c r="F62" s="17"/>
      <c r="G62" s="17"/>
      <c r="H62" s="17"/>
    </row>
    <row r="63" spans="1:8" ht="17.25" thickBot="1">
      <c r="A63" s="49" t="s">
        <v>76</v>
      </c>
      <c r="B63" s="49"/>
      <c r="C63" s="49"/>
      <c r="D63" s="56">
        <f>B26*0.982</f>
        <v>88179.868400000007</v>
      </c>
      <c r="E63" s="57" t="s">
        <v>77</v>
      </c>
      <c r="F63" s="17"/>
      <c r="G63" s="17"/>
      <c r="H63" s="17"/>
    </row>
    <row r="64" spans="1:8" ht="16.5">
      <c r="A64" s="26"/>
      <c r="B64" s="26"/>
      <c r="C64" s="58"/>
      <c r="D64" s="17"/>
      <c r="E64" s="17"/>
      <c r="F64" s="17"/>
      <c r="G64" s="17"/>
      <c r="H64" s="17"/>
    </row>
    <row r="65" spans="1:8" ht="16.5">
      <c r="A65" s="59" t="s">
        <v>78</v>
      </c>
      <c r="B65" s="59"/>
      <c r="C65" s="59"/>
      <c r="D65" s="59"/>
      <c r="E65" s="59"/>
      <c r="F65" s="59"/>
      <c r="G65" s="17"/>
      <c r="H65" s="17"/>
    </row>
    <row r="66" spans="1:8" ht="17.25" thickBot="1">
      <c r="A66" s="17"/>
      <c r="B66" s="17"/>
      <c r="C66" s="17"/>
      <c r="D66" s="17"/>
      <c r="E66" s="17"/>
      <c r="F66" s="17"/>
      <c r="G66" s="17"/>
      <c r="H66" s="17"/>
    </row>
    <row r="67" spans="1:8" ht="50.25" thickBot="1">
      <c r="A67" s="14" t="s">
        <v>79</v>
      </c>
      <c r="B67" s="14"/>
      <c r="C67" s="15" t="s">
        <v>80</v>
      </c>
      <c r="D67" s="15" t="s">
        <v>81</v>
      </c>
      <c r="E67" s="14" t="s">
        <v>82</v>
      </c>
      <c r="F67" s="14"/>
      <c r="G67" s="17"/>
      <c r="H67" s="17"/>
    </row>
    <row r="68" spans="1:8" ht="33.75" thickBot="1">
      <c r="A68" s="60" t="s">
        <v>83</v>
      </c>
      <c r="B68" s="60"/>
      <c r="C68" s="61" t="s">
        <v>84</v>
      </c>
      <c r="D68" s="62">
        <v>7143.9</v>
      </c>
      <c r="E68" s="60" t="s">
        <v>85</v>
      </c>
      <c r="F68" s="60"/>
      <c r="G68" s="17"/>
      <c r="H68" s="17"/>
    </row>
    <row r="69" spans="1:8" ht="33.75" thickBot="1">
      <c r="A69" s="60" t="s">
        <v>86</v>
      </c>
      <c r="B69" s="60"/>
      <c r="C69" s="61" t="s">
        <v>84</v>
      </c>
      <c r="D69" s="62">
        <v>18102.66</v>
      </c>
      <c r="E69" s="60" t="s">
        <v>85</v>
      </c>
      <c r="F69" s="60"/>
      <c r="G69" s="17"/>
      <c r="H69" s="17"/>
    </row>
    <row r="70" spans="1:8" ht="33.75" thickBot="1">
      <c r="A70" s="60" t="s">
        <v>87</v>
      </c>
      <c r="B70" s="60"/>
      <c r="C70" s="61" t="s">
        <v>88</v>
      </c>
      <c r="D70" s="62">
        <v>4318.3599999999997</v>
      </c>
      <c r="E70" s="60" t="s">
        <v>85</v>
      </c>
      <c r="F70" s="60"/>
      <c r="G70" s="17"/>
      <c r="H70" s="17"/>
    </row>
    <row r="71" spans="1:8" ht="33.75" thickBot="1">
      <c r="A71" s="60" t="s">
        <v>89</v>
      </c>
      <c r="B71" s="60"/>
      <c r="C71" s="61" t="s">
        <v>90</v>
      </c>
      <c r="D71" s="62">
        <v>5419.35</v>
      </c>
      <c r="E71" s="60" t="s">
        <v>85</v>
      </c>
      <c r="F71" s="60"/>
      <c r="G71" s="17"/>
      <c r="H71" s="17"/>
    </row>
    <row r="72" spans="1:8" ht="33.75" thickBot="1">
      <c r="A72" s="60" t="s">
        <v>91</v>
      </c>
      <c r="B72" s="60"/>
      <c r="C72" s="61" t="s">
        <v>92</v>
      </c>
      <c r="D72" s="62">
        <v>145786.23999999999</v>
      </c>
      <c r="E72" s="60" t="s">
        <v>93</v>
      </c>
      <c r="F72" s="60"/>
      <c r="G72" s="17"/>
      <c r="H72" s="17"/>
    </row>
    <row r="73" spans="1:8" ht="33.75" thickBot="1">
      <c r="A73" s="60" t="s">
        <v>86</v>
      </c>
      <c r="B73" s="60"/>
      <c r="C73" s="61" t="s">
        <v>94</v>
      </c>
      <c r="D73" s="62">
        <v>8644.56</v>
      </c>
      <c r="E73" s="60" t="s">
        <v>85</v>
      </c>
      <c r="F73" s="60"/>
      <c r="G73" s="17"/>
      <c r="H73" s="17"/>
    </row>
    <row r="74" spans="1:8" ht="33.75" thickBot="1">
      <c r="A74" s="60" t="s">
        <v>95</v>
      </c>
      <c r="B74" s="60"/>
      <c r="C74" s="61" t="s">
        <v>96</v>
      </c>
      <c r="D74" s="62">
        <v>75289.600000000006</v>
      </c>
      <c r="E74" s="60" t="s">
        <v>97</v>
      </c>
      <c r="F74" s="60"/>
      <c r="G74" s="17"/>
      <c r="H74" s="17"/>
    </row>
    <row r="75" spans="1:8" ht="33.75" thickBot="1">
      <c r="A75" s="60" t="s">
        <v>86</v>
      </c>
      <c r="B75" s="60"/>
      <c r="C75" s="61" t="s">
        <v>98</v>
      </c>
      <c r="D75" s="62">
        <v>5552.51</v>
      </c>
      <c r="E75" s="60" t="s">
        <v>85</v>
      </c>
      <c r="F75" s="60"/>
      <c r="G75" s="17"/>
      <c r="H75" s="17"/>
    </row>
    <row r="76" spans="1:8" ht="17.25" thickBot="1">
      <c r="A76" s="63" t="s">
        <v>42</v>
      </c>
      <c r="B76" s="63"/>
      <c r="C76" s="64"/>
      <c r="D76" s="65">
        <f>SUM(D68:D75)</f>
        <v>270257.18</v>
      </c>
      <c r="E76" s="63"/>
      <c r="F76" s="63"/>
      <c r="G76" s="29"/>
      <c r="H76" s="29"/>
    </row>
    <row r="77" spans="1:8" ht="16.5">
      <c r="A77" s="17"/>
      <c r="B77" s="17"/>
      <c r="C77" s="17"/>
      <c r="D77" s="17"/>
      <c r="E77" s="17"/>
      <c r="F77" s="17"/>
      <c r="G77" s="17"/>
      <c r="H77" s="17"/>
    </row>
    <row r="78" spans="1:8" ht="16.5">
      <c r="A78" s="59" t="s">
        <v>99</v>
      </c>
      <c r="B78" s="59"/>
      <c r="C78" s="59"/>
      <c r="D78" s="59"/>
      <c r="E78" s="59"/>
      <c r="F78" s="59"/>
      <c r="G78" s="17"/>
      <c r="H78" s="17"/>
    </row>
    <row r="79" spans="1:8" ht="17.25" thickBot="1">
      <c r="A79" s="17"/>
      <c r="B79" s="17"/>
      <c r="C79" s="17"/>
      <c r="D79" s="17"/>
      <c r="E79" s="17"/>
      <c r="F79" s="17"/>
      <c r="G79" s="17"/>
      <c r="H79" s="17"/>
    </row>
    <row r="80" spans="1:8" ht="50.25" thickBot="1">
      <c r="A80" s="66" t="s">
        <v>79</v>
      </c>
      <c r="B80" s="67"/>
      <c r="C80" s="68" t="s">
        <v>80</v>
      </c>
      <c r="D80" s="68" t="s">
        <v>81</v>
      </c>
      <c r="E80" s="69" t="s">
        <v>82</v>
      </c>
      <c r="F80" s="70"/>
      <c r="G80" s="17"/>
      <c r="H80" s="17"/>
    </row>
    <row r="81" spans="1:8" ht="17.25" thickBot="1">
      <c r="A81" s="71" t="s">
        <v>100</v>
      </c>
      <c r="B81" s="72"/>
      <c r="C81" s="73"/>
      <c r="D81" s="74">
        <v>0</v>
      </c>
      <c r="E81" s="75"/>
      <c r="F81" s="76"/>
      <c r="G81" s="17"/>
      <c r="H81" s="17"/>
    </row>
    <row r="82" spans="1:8" ht="17.25" thickBot="1">
      <c r="A82" s="77" t="s">
        <v>42</v>
      </c>
      <c r="B82" s="78"/>
      <c r="C82" s="79"/>
      <c r="D82" s="80">
        <f>SUM(D81)</f>
        <v>0</v>
      </c>
      <c r="E82" s="81"/>
      <c r="F82" s="82"/>
      <c r="G82" s="29"/>
      <c r="H82" s="29"/>
    </row>
    <row r="83" spans="1:8" ht="16.5">
      <c r="A83" s="17"/>
      <c r="B83" s="83"/>
      <c r="C83" s="83"/>
      <c r="D83" s="84"/>
      <c r="E83" s="17"/>
      <c r="F83" s="17"/>
      <c r="G83" s="17"/>
      <c r="H83" s="17"/>
    </row>
    <row r="84" spans="1:8" ht="16.5">
      <c r="A84" s="59" t="s">
        <v>101</v>
      </c>
      <c r="B84" s="59"/>
      <c r="C84" s="59"/>
      <c r="D84" s="59"/>
      <c r="E84" s="59"/>
      <c r="F84" s="59"/>
      <c r="G84" s="17"/>
      <c r="H84" s="17"/>
    </row>
    <row r="85" spans="1:8" ht="33">
      <c r="A85" s="17"/>
      <c r="B85" s="17"/>
      <c r="C85" s="17"/>
      <c r="D85" s="17"/>
      <c r="E85" s="17" t="s">
        <v>81</v>
      </c>
      <c r="F85" s="17"/>
      <c r="G85" s="17"/>
      <c r="H85" s="17"/>
    </row>
    <row r="86" spans="1:8" ht="16.5">
      <c r="A86" s="28" t="s">
        <v>102</v>
      </c>
      <c r="B86" s="28"/>
      <c r="C86" s="17"/>
      <c r="D86" s="17"/>
      <c r="E86" s="17"/>
      <c r="F86" s="17"/>
      <c r="G86" s="17"/>
      <c r="H86" s="17"/>
    </row>
    <row r="87" spans="1:8" ht="16.5">
      <c r="A87" s="28" t="s">
        <v>103</v>
      </c>
      <c r="B87" s="28"/>
      <c r="C87" s="17"/>
      <c r="D87" s="17"/>
      <c r="E87" s="27">
        <f>D63</f>
        <v>88179.868400000007</v>
      </c>
      <c r="F87" s="17"/>
      <c r="G87" s="17"/>
      <c r="H87" s="17"/>
    </row>
    <row r="88" spans="1:8" ht="16.5">
      <c r="A88" s="85" t="s">
        <v>104</v>
      </c>
      <c r="B88" s="85"/>
      <c r="C88" s="17"/>
      <c r="D88" s="17"/>
      <c r="E88" s="27">
        <f>C33*0.1</f>
        <v>58.233177191489339</v>
      </c>
      <c r="F88" s="17"/>
      <c r="G88" s="17"/>
      <c r="H88" s="17"/>
    </row>
    <row r="89" spans="1:8" ht="16.5">
      <c r="A89" s="17"/>
      <c r="B89" s="17"/>
      <c r="C89" s="17"/>
      <c r="D89" s="17"/>
      <c r="E89" s="17"/>
      <c r="F89" s="17"/>
      <c r="G89" s="17"/>
      <c r="H89" s="17"/>
    </row>
    <row r="90" spans="1:8" ht="16.5">
      <c r="A90" s="17"/>
      <c r="B90" s="17"/>
      <c r="C90" s="17"/>
      <c r="D90" s="17"/>
      <c r="E90" s="17"/>
      <c r="F90" s="17"/>
      <c r="G90" s="17"/>
      <c r="H90" s="17"/>
    </row>
    <row r="91" spans="1:8" ht="16.5">
      <c r="A91" s="17"/>
      <c r="B91" s="17"/>
      <c r="C91" s="17"/>
      <c r="D91" s="17"/>
      <c r="E91" s="17"/>
      <c r="F91" s="17"/>
      <c r="G91" s="17"/>
      <c r="H91" s="17"/>
    </row>
    <row r="92" spans="1:8" ht="33">
      <c r="A92" s="28" t="s">
        <v>105</v>
      </c>
      <c r="B92" s="28"/>
      <c r="C92" s="28"/>
      <c r="D92" s="86"/>
      <c r="E92" s="17"/>
      <c r="F92" s="17" t="s">
        <v>106</v>
      </c>
      <c r="G92" s="17"/>
      <c r="H92" s="17"/>
    </row>
    <row r="93" spans="1:8" ht="16.5">
      <c r="A93" s="17"/>
      <c r="B93" s="17"/>
      <c r="C93" s="17"/>
      <c r="D93" s="17"/>
      <c r="E93" s="17"/>
      <c r="F93" s="17"/>
      <c r="G93" s="17"/>
      <c r="H93" s="17"/>
    </row>
    <row r="94" spans="1:8" ht="16.5">
      <c r="A94" s="17"/>
      <c r="B94" s="17"/>
      <c r="C94" s="17"/>
      <c r="D94" s="17"/>
      <c r="E94" s="17"/>
      <c r="F94" s="17"/>
      <c r="G94" s="17"/>
      <c r="H94" s="17"/>
    </row>
    <row r="95" spans="1:8" ht="16.5">
      <c r="A95" s="17"/>
      <c r="B95" s="17"/>
      <c r="C95" s="17"/>
      <c r="D95" s="17"/>
      <c r="E95" s="17"/>
      <c r="F95" s="17"/>
      <c r="G95" s="17"/>
      <c r="H95" s="17"/>
    </row>
    <row r="96" spans="1:8" ht="16.5">
      <c r="A96" s="17" t="s">
        <v>107</v>
      </c>
      <c r="B96" s="17"/>
      <c r="C96" s="17"/>
      <c r="D96" s="17"/>
      <c r="E96" s="17"/>
      <c r="F96" s="17"/>
      <c r="G96" s="17"/>
      <c r="H96" s="17"/>
    </row>
    <row r="97" spans="1:8" ht="16.5">
      <c r="A97" s="17"/>
      <c r="B97" s="17"/>
      <c r="C97" s="17"/>
      <c r="D97" s="17"/>
      <c r="E97" s="17"/>
      <c r="F97" s="17"/>
      <c r="G97" s="17"/>
      <c r="H97" s="17"/>
    </row>
    <row r="98" spans="1:8" ht="16.5">
      <c r="A98" s="17" t="s">
        <v>108</v>
      </c>
      <c r="B98" s="17"/>
      <c r="C98" s="17"/>
      <c r="D98" s="17"/>
      <c r="E98" s="17"/>
      <c r="F98" s="17"/>
      <c r="G98" s="17"/>
      <c r="H98" s="17"/>
    </row>
  </sheetData>
  <mergeCells count="85">
    <mergeCell ref="A84:F84"/>
    <mergeCell ref="A86:B86"/>
    <mergeCell ref="A87:B87"/>
    <mergeCell ref="A92:C92"/>
    <mergeCell ref="A78:F78"/>
    <mergeCell ref="A80:B80"/>
    <mergeCell ref="E80:F80"/>
    <mergeCell ref="A82:B82"/>
    <mergeCell ref="E82:F82"/>
    <mergeCell ref="B83:C83"/>
    <mergeCell ref="A74:B74"/>
    <mergeCell ref="E74:F74"/>
    <mergeCell ref="A75:B75"/>
    <mergeCell ref="E75:F75"/>
    <mergeCell ref="A76:B76"/>
    <mergeCell ref="E76:F76"/>
    <mergeCell ref="A71:B71"/>
    <mergeCell ref="E71:F71"/>
    <mergeCell ref="A72:B72"/>
    <mergeCell ref="E72:F72"/>
    <mergeCell ref="A73:B73"/>
    <mergeCell ref="E73:F73"/>
    <mergeCell ref="A68:B68"/>
    <mergeCell ref="E68:F68"/>
    <mergeCell ref="A69:B69"/>
    <mergeCell ref="E69:F69"/>
    <mergeCell ref="A70:B70"/>
    <mergeCell ref="E70:F70"/>
    <mergeCell ref="A61:C61"/>
    <mergeCell ref="D61:E61"/>
    <mergeCell ref="A62:C62"/>
    <mergeCell ref="A63:C63"/>
    <mergeCell ref="A65:F65"/>
    <mergeCell ref="A67:B67"/>
    <mergeCell ref="E67:F67"/>
    <mergeCell ref="A58:C58"/>
    <mergeCell ref="D58:E58"/>
    <mergeCell ref="A59:C59"/>
    <mergeCell ref="D59:E59"/>
    <mergeCell ref="A60:C60"/>
    <mergeCell ref="D60:E60"/>
    <mergeCell ref="A54:C55"/>
    <mergeCell ref="D54:E55"/>
    <mergeCell ref="A56:C56"/>
    <mergeCell ref="D56:E56"/>
    <mergeCell ref="A57:C57"/>
    <mergeCell ref="D57:E57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E27:F27"/>
    <mergeCell ref="G27:H27"/>
    <mergeCell ref="A29:G29"/>
    <mergeCell ref="A35:G35"/>
    <mergeCell ref="A37:E37"/>
    <mergeCell ref="A41:C41"/>
    <mergeCell ref="D41:E41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2019-03-20T10:01:22Z</dcterms:modified>
</cp:coreProperties>
</file>